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tankovaNater - Nátěr oce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'StankovaNater - Nátěr oce...'!$C$4:$J$76,'StankovaNater - Nátěr oce...'!$C$82:$J$104,'StankovaNater - Nátěr oce...'!$C$110:$K$151</definedName>
    <definedName function="false" hidden="false" localSheetId="1" name="_xlnm.Print_Titles" vbProcedure="false">'StankovaNater - Nátěr oce...'!$120:$120</definedName>
    <definedName function="false" hidden="true" localSheetId="1" name="_xlnm._FilterDatabase" vbProcedure="false">'StankovaNater - Nátěr oce...'!$C$120:$K$151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<sst xmlns="http://schemas.openxmlformats.org/spreadsheetml/2006/main" count="585" uniqueCount="215">
  <si>
    <t xml:space="preserve">Export Komplet</t>
  </si>
  <si>
    <t xml:space="preserve">2.0</t>
  </si>
  <si>
    <t xml:space="preserve">False</t>
  </si>
  <si>
    <t xml:space="preserve">{b3988fff-0b75-4720-be24-2b3d79b9c0d4}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</si>
  <si>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</si>
  <si>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</si>
  <si>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</si>
  <si>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</si>
  <si>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</si>
  <si>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</si>
  <si>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</si>
  <si>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</si>
  <si>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</si>
  <si>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StankovaNater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</si>
  <si>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</si>
  <si>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</si>
  <si>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Nátěr ocelové konstrukce balkonu</t>
  </si>
  <si>
    <t xml:space="preserve">KSO:</t>
  </si>
  <si>
    <t xml:space="preserve">CC-CZ:</t>
  </si>
  <si>
    <t xml:space="preserve">Místo:</t>
  </si>
  <si>
    <t xml:space="preserve">Staňkova 47,Brno</t>
  </si>
  <si>
    <t xml:space="preserve">Datum:</t>
  </si>
  <si>
    <t xml:space="preserve">28. 1. 2023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</si>
  <si>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</si>
  <si>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</si>
  <si>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</si>
  <si>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</si>
  <si>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</si>
  <si>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</si>
  <si>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</si>
  <si>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</si>
  <si>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</si>
  <si>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</si>
  <si>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</si>
  <si>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</si>
  <si>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</si>
  <si>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</si>
  <si>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</si>
  <si>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</si>
  <si>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</si>
  <si>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</si>
  <si>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</si>
  <si>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</si>
  <si>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</si>
  <si>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</si>
  <si>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</si>
  <si>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</si>
  <si>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</si>
  <si>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</si>
  <si>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</si>
  <si>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</si>
  <si>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</si>
  <si>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</si>
  <si>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</si>
  <si>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</si>
  <si>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</si>
  <si>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</si>
  <si>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</si>
  <si>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</si>
  <si>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</si>
  <si>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</si>
  <si>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</si>
  <si>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</si>
  <si>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</si>
  <si>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</si>
  <si>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</si>
  <si>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</si>
  <si>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</si>
  <si>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</si>
  <si>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</si>
  <si>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</si>
  <si>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</si>
  <si>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</si>
  <si>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</si>
  <si>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</si>
  <si>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</si>
  <si>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</si>
  <si>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</si>
  <si>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</si>
  <si>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</si>
  <si>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</si>
  <si>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</si>
  <si>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</si>
  <si>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</si>
  <si>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</si>
  <si>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</si>
  <si>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</si>
  <si>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</si>
  <si>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</si>
  <si>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</si>
  <si>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PSV - Práce a dodávky PSV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</si>
  <si>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</si>
  <si>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</si>
  <si>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</si>
  <si>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</si>
  <si>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</si>
  <si>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</si>
  <si>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</si>
  <si>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</si>
  <si>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</si>
  <si>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</si>
  <si>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</si>
  <si>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</si>
  <si>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</si>
  <si>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</si>
  <si>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</si>
  <si>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</si>
  <si>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</si>
  <si>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</si>
  <si>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</si>
  <si>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</si>
  <si>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</si>
  <si>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</si>
  <si>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</si>
  <si>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</si>
  <si>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619991001</t>
  </si>
  <si>
    <t xml:space="preserve">Zakrytí podlah fólií přilepenou lepící páskou</t>
  </si>
  <si>
    <t xml:space="preserve">m2</t>
  </si>
  <si>
    <t xml:space="preserve">CS ÚRS 2023 01</t>
  </si>
  <si>
    <t xml:space="preserve">4</t>
  </si>
  <si>
    <t xml:space="preserve">2</t>
  </si>
  <si>
    <t xml:space="preserve">369111923</t>
  </si>
  <si>
    <t xml:space="preserve">9</t>
  </si>
  <si>
    <t xml:space="preserve">Ostatní konstrukce a práce, bourání</t>
  </si>
  <si>
    <t xml:space="preserve">941111112</t>
  </si>
  <si>
    <t xml:space="preserve">Montáž lešení řadového trubkového lehkého s podlahami zatížení do 200 kg/m2 š od 0,6 do 0,9 m v přes 10 do 25 m</t>
  </si>
  <si>
    <t xml:space="preserve">673521712</t>
  </si>
  <si>
    <t xml:space="preserve">3</t>
  </si>
  <si>
    <t xml:space="preserve">941111212</t>
  </si>
  <si>
    <t xml:space="preserve">Příplatek k lešení řadovému trubkovému lehkému s podlahami š 0,9 m v 25 m za první a ZKD den použití</t>
  </si>
  <si>
    <t xml:space="preserve">1496758622</t>
  </si>
  <si>
    <t xml:space="preserve">941111812</t>
  </si>
  <si>
    <t xml:space="preserve">Demontáž lešení řadového trubkového lehkého s podlahami zatížení do 200 kg/m2 š přes 0,6 do 0,9 m v přes 10 do 25 m</t>
  </si>
  <si>
    <t xml:space="preserve">-576625850</t>
  </si>
  <si>
    <t xml:space="preserve">5</t>
  </si>
  <si>
    <t xml:space="preserve">949101111</t>
  </si>
  <si>
    <t xml:space="preserve">Lešení pomocné pro objekty pozemních staveb s lešeňovou podlahou v do 1,9 m zatížení do 150 kg/m2</t>
  </si>
  <si>
    <t xml:space="preserve">255724705</t>
  </si>
  <si>
    <t xml:space="preserve">952901111</t>
  </si>
  <si>
    <t xml:space="preserve">Vyčištění balkonů po nátěrech</t>
  </si>
  <si>
    <t xml:space="preserve">sada</t>
  </si>
  <si>
    <t xml:space="preserve">-244801545</t>
  </si>
  <si>
    <t xml:space="preserve">PSV</t>
  </si>
  <si>
    <t xml:space="preserve">Práce a dodávky PSV</t>
  </si>
  <si>
    <t xml:space="preserve">783</t>
  </si>
  <si>
    <t xml:space="preserve">Dokončovací práce - nátěry</t>
  </si>
  <si>
    <t xml:space="preserve">7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</si>
  <si>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</si>
  <si>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</si>
  <si>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</si>
  <si>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16</t>
  </si>
  <si>
    <t xml:space="preserve">1857225501</t>
  </si>
  <si>
    <t xml:space="preserve">8</t>
  </si>
  <si>
    <t xml:space="preserve">M</t>
  </si>
  <si>
    <t xml:space="preserve">HST.5907758506905</t>
  </si>
  <si>
    <t xml:space="preserve">fasádní páska 38 mm / 20 m oranžová</t>
  </si>
  <si>
    <t xml:space="preserve">32</t>
  </si>
  <si>
    <t xml:space="preserve">1697398967</t>
  </si>
  <si>
    <t xml:space="preserve">783301303</t>
  </si>
  <si>
    <t xml:space="preserve">Bezoplachové odrezivění zámečnických konstrukcí</t>
  </si>
  <si>
    <t xml:space="preserve">-1629779915</t>
  </si>
  <si>
    <t xml:space="preserve">10</t>
  </si>
  <si>
    <t xml:space="preserve">783306801</t>
  </si>
  <si>
    <t xml:space="preserve">Odstranění nátěru ze zámečnických konstrukcí obroušením</t>
  </si>
  <si>
    <t xml:space="preserve">1628926885</t>
  </si>
  <si>
    <t xml:space="preserve">11</t>
  </si>
  <si>
    <t xml:space="preserve">783314201</t>
  </si>
  <si>
    <t xml:space="preserve">Základní antikorozní jednonásobný syntetický standardní nátěr zámečnických konstrukcí</t>
  </si>
  <si>
    <t xml:space="preserve">-1416024744</t>
  </si>
  <si>
    <t xml:space="preserve">12</t>
  </si>
  <si>
    <t xml:space="preserve">783315101</t>
  </si>
  <si>
    <t xml:space="preserve">Mezinátěr jednonásobný syntetický standardní zámečnických konstrukcí</t>
  </si>
  <si>
    <t xml:space="preserve">-817727180</t>
  </si>
  <si>
    <t xml:space="preserve">13</t>
  </si>
  <si>
    <t xml:space="preserve">783317101</t>
  </si>
  <si>
    <t xml:space="preserve">Krycí jednonásobný syntetický standardní nátěr zámečnických konstrukcí</t>
  </si>
  <si>
    <t xml:space="preserve">-1583233401</t>
  </si>
  <si>
    <t xml:space="preserve">14</t>
  </si>
  <si>
    <t xml:space="preserve">783401401</t>
  </si>
  <si>
    <t xml:space="preserve">Ometení klempířských konstrukcí před provedením nátěru</t>
  </si>
  <si>
    <t xml:space="preserve">2055156804</t>
  </si>
  <si>
    <t xml:space="preserve">783406801</t>
  </si>
  <si>
    <t xml:space="preserve">Odstranění nátěrů z klempířských konstrukcí obroušením</t>
  </si>
  <si>
    <t xml:space="preserve">-773560338</t>
  </si>
  <si>
    <t xml:space="preserve">783414201</t>
  </si>
  <si>
    <t xml:space="preserve">Základní antikorozní jednonásobný syntetický nátěr klempířských konstrukcí</t>
  </si>
  <si>
    <t xml:space="preserve">1558701875</t>
  </si>
  <si>
    <t xml:space="preserve">17</t>
  </si>
  <si>
    <t xml:space="preserve">783415101</t>
  </si>
  <si>
    <t xml:space="preserve">Mezinátěr syntetický jednonásobný mezinátěr klempířských konstrukcí</t>
  </si>
  <si>
    <t xml:space="preserve">573880355</t>
  </si>
  <si>
    <t xml:space="preserve">18</t>
  </si>
  <si>
    <t xml:space="preserve">783417101</t>
  </si>
  <si>
    <t xml:space="preserve">Krycí jednonásobný syntetický nátěr klempířských konstrukcí</t>
  </si>
  <si>
    <t xml:space="preserve">951160142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</si>
  <si>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</si>
  <si>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</si>
  <si>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</si>
  <si>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</si>
  <si>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19</t>
  </si>
  <si>
    <t xml:space="preserve">030001000</t>
  </si>
  <si>
    <t xml:space="preserve">Zařízení staveniště 1%</t>
  </si>
  <si>
    <t xml:space="preserve">1024</t>
  </si>
  <si>
    <t xml:space="preserve">-1184084305</t>
  </si>
  <si>
    <t xml:space="preserve">VRN6</t>
  </si>
  <si>
    <t xml:space="preserve">Územní vlivy</t>
  </si>
  <si>
    <t xml:space="preserve">20</t>
  </si>
  <si>
    <t xml:space="preserve">062002000</t>
  </si>
  <si>
    <t xml:space="preserve">Ztížené dopravní podmínky 3,2%</t>
  </si>
  <si>
    <t xml:space="preserve">-118568730</t>
  </si>
  <si>
    <t xml:space="preserve">VRN7</t>
  </si>
  <si>
    <t xml:space="preserve">Provozní vlivy</t>
  </si>
  <si>
    <t xml:space="preserve">073002000</t>
  </si>
  <si>
    <t xml:space="preserve">Ztížený pohyb vozidel v centrech měst 1%</t>
  </si>
  <si>
    <t xml:space="preserve">19461673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</si>
</sst>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5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5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StankovaNater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Nátěr ocelové konstrukce balkonu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Staňkova 47,Brno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28. 1. 2023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'StankovaNater - Nátěr oce...'!J28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'StankovaNater - Nátěr oce...'!P121</f>
        <v>0</v>
      </c>
      <c r="AV95" s="94" t="n">
        <f aca="false">'StankovaNater - Nátěr oce...'!J31</f>
        <v>0</v>
      </c>
      <c r="AW95" s="94" t="n">
        <f aca="false">'StankovaNater - Nátěr oce...'!J32</f>
        <v>0</v>
      </c>
      <c r="AX95" s="94" t="n">
        <f aca="false">'StankovaNater - Nátěr oce...'!J33</f>
        <v>0</v>
      </c>
      <c r="AY95" s="94" t="n">
        <f aca="false">'StankovaNater - Nátěr oce...'!J34</f>
        <v>0</v>
      </c>
      <c r="AZ95" s="94" t="n">
        <f aca="false">'StankovaNater - Nátěr oce...'!F31</f>
        <v>0</v>
      </c>
      <c r="BA95" s="94" t="n">
        <f aca="false">'StankovaNater - Nátěr oce...'!F32</f>
        <v>0</v>
      </c>
      <c r="BB95" s="94" t="n">
        <f aca="false">'StankovaNater - Nátěr oce...'!F33</f>
        <v>0</v>
      </c>
      <c r="BC95" s="94" t="n">
        <f aca="false">'StankovaNater - Nátěr oce...'!F34</f>
        <v>0</v>
      </c>
      <c r="BD95" s="96" t="n">
        <f aca="false">'StankovaNater - Nátěr oce...'!F35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tankovaNater - Nátěr oce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52"/>
  <sheetViews>
    <sheetView showFormulas="false" showGridLines="false" showRowColHeaders="true" showZeros="true" rightToLeft="false" tabSelected="true" showOutlineSymbols="true" defaultGridColor="true" view="normal" topLeftCell="A133" colorId="64" zoomScale="100" zoomScaleNormal="100" zoomScalePageLayoutView="100" workbookViewId="0">
      <selection pane="topLeft" activeCell="Y146" activeCellId="0" sqref="Y14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28. 1. 2023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ROUND((SUM(BE121:BE151)),  2)</f>
        <v>0</v>
      </c>
      <c r="G31" s="22"/>
      <c r="H31" s="22"/>
      <c r="I31" s="112" t="n">
        <v>0.21</v>
      </c>
      <c r="J31" s="111" t="n">
        <f aca="false">ROUND(((SUM(BE121:BE151))*I31),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ROUND((SUM(BF121:BF151)),  2)</f>
        <v>0</v>
      </c>
      <c r="G32" s="22"/>
      <c r="H32" s="22"/>
      <c r="I32" s="112" t="n">
        <v>0.15</v>
      </c>
      <c r="J32" s="111" t="n">
        <f aca="false">ROUND(((SUM(BF121:BF151))*I32),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ROUND((SUM(BG121:BG151)),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ROUND((SUM(BH121:BH151)),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ROUND((SUM(BI121:BI151)),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Nátěr ocelové konstrukce balkonu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Staňkova 47,Brno</v>
      </c>
      <c r="G87" s="22"/>
      <c r="H87" s="22"/>
      <c r="I87" s="15" t="s">
        <v>21</v>
      </c>
      <c r="J87" s="101" t="str">
        <f aca="false">IF(J10="","",J10)</f>
        <v>28. 1. 2023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J121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J122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J123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J125</f>
        <v>0</v>
      </c>
      <c r="L97" s="131"/>
    </row>
    <row r="98" s="125" customFormat="true" ht="24.95" hidden="false" customHeight="true" outlineLevel="0" collapsed="false">
      <c r="B98" s="126"/>
      <c r="D98" s="127" t="s">
        <v>90</v>
      </c>
      <c r="E98" s="128"/>
      <c r="F98" s="128"/>
      <c r="G98" s="128"/>
      <c r="H98" s="128"/>
      <c r="I98" s="128"/>
      <c r="J98" s="129" t="n">
        <f aca="false">J131</f>
        <v>0</v>
      </c>
      <c r="L98" s="126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J132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J145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J146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J148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J150</f>
        <v>0</v>
      </c>
      <c r="L103" s="131"/>
    </row>
    <row r="104" s="27" customFormat="true" ht="21.85" hidden="false" customHeight="true" outlineLevel="0" collapsed="false">
      <c r="A104" s="22"/>
      <c r="B104" s="23"/>
      <c r="C104" s="22"/>
      <c r="D104" s="22"/>
      <c r="E104" s="22"/>
      <c r="F104" s="22"/>
      <c r="G104" s="22"/>
      <c r="H104" s="22"/>
      <c r="I104" s="22"/>
      <c r="J104" s="22"/>
      <c r="K104" s="22"/>
      <c r="L104" s="39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="27" customFormat="true" ht="6.95" hidden="false" customHeight="true" outlineLevel="0" collapsed="false">
      <c r="A105" s="22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9" s="27" customFormat="true" ht="6.95" hidden="false" customHeight="true" outlineLevel="0" collapsed="false">
      <c r="A109" s="22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24.95" hidden="false" customHeight="true" outlineLevel="0" collapsed="false">
      <c r="A110" s="22"/>
      <c r="B110" s="23"/>
      <c r="C110" s="7" t="s">
        <v>96</v>
      </c>
      <c r="D110" s="22"/>
      <c r="E110" s="22"/>
      <c r="F110" s="22"/>
      <c r="G110" s="22"/>
      <c r="H110" s="22"/>
      <c r="I110" s="22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6.9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12" hidden="false" customHeight="true" outlineLevel="0" collapsed="false">
      <c r="A112" s="22"/>
      <c r="B112" s="23"/>
      <c r="C112" s="15" t="s">
        <v>15</v>
      </c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6.5" hidden="false" customHeight="true" outlineLevel="0" collapsed="false">
      <c r="A113" s="22"/>
      <c r="B113" s="23"/>
      <c r="C113" s="22"/>
      <c r="D113" s="22"/>
      <c r="E113" s="100" t="str">
        <f aca="false">E7</f>
        <v>Nátěr ocelové konstrukce balkonu</v>
      </c>
      <c r="F113" s="100"/>
      <c r="G113" s="100"/>
      <c r="H113" s="100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12" hidden="false" customHeight="true" outlineLevel="0" collapsed="false">
      <c r="A115" s="22"/>
      <c r="B115" s="23"/>
      <c r="C115" s="15" t="s">
        <v>19</v>
      </c>
      <c r="D115" s="22"/>
      <c r="E115" s="22"/>
      <c r="F115" s="16" t="str">
        <f aca="false">F10</f>
        <v>Staňkova 47,Brno</v>
      </c>
      <c r="G115" s="22"/>
      <c r="H115" s="22"/>
      <c r="I115" s="15" t="s">
        <v>21</v>
      </c>
      <c r="J115" s="101" t="str">
        <f aca="false">IF(J10="","",J10)</f>
        <v>28. 1. 2023</v>
      </c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5.15" hidden="false" customHeight="true" outlineLevel="0" collapsed="false">
      <c r="A117" s="22"/>
      <c r="B117" s="23"/>
      <c r="C117" s="15" t="s">
        <v>23</v>
      </c>
      <c r="D117" s="22"/>
      <c r="E117" s="22"/>
      <c r="F117" s="16" t="str">
        <f aca="false">E13</f>
        <v>MmBrna,OSM,Husova 3,Brno</v>
      </c>
      <c r="G117" s="22"/>
      <c r="H117" s="22"/>
      <c r="I117" s="15" t="s">
        <v>29</v>
      </c>
      <c r="J117" s="121" t="str">
        <f aca="false">E19</f>
        <v>Radka Volková</v>
      </c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27</v>
      </c>
      <c r="D118" s="22"/>
      <c r="E118" s="22"/>
      <c r="F118" s="16" t="str">
        <f aca="false">IF(E16="","",E16)</f>
        <v>Vyplň údaj</v>
      </c>
      <c r="G118" s="22"/>
      <c r="H118" s="22"/>
      <c r="I118" s="15" t="s">
        <v>32</v>
      </c>
      <c r="J118" s="121" t="str">
        <f aca="false">E22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0.3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141" customFormat="true" ht="29.3" hidden="false" customHeight="true" outlineLevel="0" collapsed="false">
      <c r="A120" s="135"/>
      <c r="B120" s="136"/>
      <c r="C120" s="137" t="s">
        <v>97</v>
      </c>
      <c r="D120" s="138" t="s">
        <v>59</v>
      </c>
      <c r="E120" s="138" t="s">
        <v>55</v>
      </c>
      <c r="F120" s="138" t="s">
        <v>56</v>
      </c>
      <c r="G120" s="138" t="s">
        <v>98</v>
      </c>
      <c r="H120" s="138" t="s">
        <v>99</v>
      </c>
      <c r="I120" s="138" t="s">
        <v>100</v>
      </c>
      <c r="J120" s="138" t="s">
        <v>84</v>
      </c>
      <c r="K120" s="139" t="s">
        <v>101</v>
      </c>
      <c r="L120" s="140"/>
      <c r="M120" s="68"/>
      <c r="N120" s="69" t="s">
        <v>38</v>
      </c>
      <c r="O120" s="69" t="s">
        <v>102</v>
      </c>
      <c r="P120" s="69" t="s">
        <v>103</v>
      </c>
      <c r="Q120" s="69" t="s">
        <v>104</v>
      </c>
      <c r="R120" s="69" t="s">
        <v>105</v>
      </c>
      <c r="S120" s="69" t="s">
        <v>106</v>
      </c>
      <c r="T120" s="70" t="s">
        <v>107</v>
      </c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</row>
    <row r="121" s="27" customFormat="true" ht="22.8" hidden="false" customHeight="true" outlineLevel="0" collapsed="false">
      <c r="A121" s="22"/>
      <c r="B121" s="23"/>
      <c r="C121" s="76" t="s">
        <v>108</v>
      </c>
      <c r="D121" s="22"/>
      <c r="E121" s="22"/>
      <c r="F121" s="22"/>
      <c r="G121" s="22"/>
      <c r="H121" s="22"/>
      <c r="I121" s="22"/>
      <c r="J121" s="142" t="n">
        <f aca="false">BK121</f>
        <v>0</v>
      </c>
      <c r="K121" s="22"/>
      <c r="L121" s="23"/>
      <c r="M121" s="71"/>
      <c r="N121" s="58"/>
      <c r="O121" s="72"/>
      <c r="P121" s="143" t="n">
        <f aca="false">P122+P131+P145</f>
        <v>0</v>
      </c>
      <c r="Q121" s="72"/>
      <c r="R121" s="143" t="n">
        <f aca="false">R122+R131+R145</f>
        <v>0.06918496</v>
      </c>
      <c r="S121" s="72"/>
      <c r="T121" s="144" t="n">
        <f aca="false">T122+T131+T145</f>
        <v>0</v>
      </c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T121" s="3" t="s">
        <v>73</v>
      </c>
      <c r="AU121" s="3" t="s">
        <v>86</v>
      </c>
      <c r="BK121" s="145" t="n">
        <f aca="false">BK122+BK131+BK145</f>
        <v>0</v>
      </c>
    </row>
    <row r="122" s="146" customFormat="true" ht="25.9" hidden="false" customHeight="true" outlineLevel="0" collapsed="false">
      <c r="B122" s="147"/>
      <c r="D122" s="148" t="s">
        <v>73</v>
      </c>
      <c r="E122" s="149" t="s">
        <v>109</v>
      </c>
      <c r="F122" s="149" t="s">
        <v>110</v>
      </c>
      <c r="I122" s="150"/>
      <c r="J122" s="151" t="n">
        <f aca="false">BK122</f>
        <v>0</v>
      </c>
      <c r="L122" s="147"/>
      <c r="M122" s="152"/>
      <c r="N122" s="153"/>
      <c r="O122" s="153"/>
      <c r="P122" s="154" t="n">
        <f aca="false">P123+P125</f>
        <v>0</v>
      </c>
      <c r="Q122" s="153"/>
      <c r="R122" s="154" t="n">
        <f aca="false">R123+R125</f>
        <v>0.00468464</v>
      </c>
      <c r="S122" s="153"/>
      <c r="T122" s="155" t="n">
        <f aca="false">T123+T125</f>
        <v>0</v>
      </c>
      <c r="AR122" s="148" t="s">
        <v>79</v>
      </c>
      <c r="AT122" s="156" t="s">
        <v>73</v>
      </c>
      <c r="AU122" s="156" t="s">
        <v>74</v>
      </c>
      <c r="AY122" s="148" t="s">
        <v>111</v>
      </c>
      <c r="BK122" s="157" t="n">
        <f aca="false">BK123+BK125</f>
        <v>0</v>
      </c>
    </row>
    <row r="123" s="146" customFormat="true" ht="22.8" hidden="false" customHeight="true" outlineLevel="0" collapsed="false">
      <c r="B123" s="147"/>
      <c r="D123" s="148" t="s">
        <v>73</v>
      </c>
      <c r="E123" s="158" t="s">
        <v>112</v>
      </c>
      <c r="F123" s="158" t="s">
        <v>113</v>
      </c>
      <c r="I123" s="150"/>
      <c r="J123" s="159" t="n">
        <f aca="false">BK123</f>
        <v>0</v>
      </c>
      <c r="L123" s="147"/>
      <c r="M123" s="152"/>
      <c r="N123" s="153"/>
      <c r="O123" s="153"/>
      <c r="P123" s="154" t="n">
        <f aca="false">P124</f>
        <v>0</v>
      </c>
      <c r="Q123" s="153"/>
      <c r="R123" s="154" t="n">
        <f aca="false">R124</f>
        <v>0</v>
      </c>
      <c r="S123" s="153"/>
      <c r="T123" s="155" t="n">
        <f aca="false">T124</f>
        <v>0</v>
      </c>
      <c r="AR123" s="148" t="s">
        <v>79</v>
      </c>
      <c r="AT123" s="156" t="s">
        <v>73</v>
      </c>
      <c r="AU123" s="156" t="s">
        <v>79</v>
      </c>
      <c r="AY123" s="148" t="s">
        <v>111</v>
      </c>
      <c r="BK123" s="157" t="n">
        <f aca="false">BK124</f>
        <v>0</v>
      </c>
    </row>
    <row r="124" s="27" customFormat="true" ht="16.5" hidden="false" customHeight="true" outlineLevel="0" collapsed="false">
      <c r="A124" s="22"/>
      <c r="B124" s="160"/>
      <c r="C124" s="161" t="s">
        <v>79</v>
      </c>
      <c r="D124" s="161" t="s">
        <v>114</v>
      </c>
      <c r="E124" s="162" t="s">
        <v>115</v>
      </c>
      <c r="F124" s="163" t="s">
        <v>116</v>
      </c>
      <c r="G124" s="164" t="s">
        <v>117</v>
      </c>
      <c r="H124" s="165" t="n">
        <v>38.842</v>
      </c>
      <c r="I124" s="166"/>
      <c r="J124" s="167" t="n">
        <f aca="false">ROUND(I124*H124,2)</f>
        <v>0</v>
      </c>
      <c r="K124" s="168" t="s">
        <v>118</v>
      </c>
      <c r="L124" s="23"/>
      <c r="M124" s="169"/>
      <c r="N124" s="170" t="s">
        <v>40</v>
      </c>
      <c r="O124" s="60"/>
      <c r="P124" s="171" t="n">
        <f aca="false">O124*H124</f>
        <v>0</v>
      </c>
      <c r="Q124" s="171" t="n">
        <v>0</v>
      </c>
      <c r="R124" s="171" t="n">
        <f aca="false">Q124*H124</f>
        <v>0</v>
      </c>
      <c r="S124" s="171" t="n">
        <v>0</v>
      </c>
      <c r="T124" s="172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73" t="s">
        <v>119</v>
      </c>
      <c r="AT124" s="173" t="s">
        <v>114</v>
      </c>
      <c r="AU124" s="173" t="s">
        <v>120</v>
      </c>
      <c r="AY124" s="3" t="s">
        <v>111</v>
      </c>
      <c r="BE124" s="174" t="n">
        <f aca="false">IF(N124="základní",J124,0)</f>
        <v>0</v>
      </c>
      <c r="BF124" s="174" t="n">
        <f aca="false">IF(N124="snížená",J124,0)</f>
        <v>0</v>
      </c>
      <c r="BG124" s="174" t="n">
        <f aca="false">IF(N124="zákl. přenesená",J124,0)</f>
        <v>0</v>
      </c>
      <c r="BH124" s="174" t="n">
        <f aca="false">IF(N124="sníž. přenesená",J124,0)</f>
        <v>0</v>
      </c>
      <c r="BI124" s="174" t="n">
        <f aca="false">IF(N124="nulová",J124,0)</f>
        <v>0</v>
      </c>
      <c r="BJ124" s="3" t="s">
        <v>120</v>
      </c>
      <c r="BK124" s="174" t="n">
        <f aca="false">ROUND(I124*H124,2)</f>
        <v>0</v>
      </c>
      <c r="BL124" s="3" t="s">
        <v>119</v>
      </c>
      <c r="BM124" s="173" t="s">
        <v>121</v>
      </c>
    </row>
    <row r="125" s="146" customFormat="true" ht="22.8" hidden="false" customHeight="true" outlineLevel="0" collapsed="false">
      <c r="B125" s="147"/>
      <c r="D125" s="148" t="s">
        <v>73</v>
      </c>
      <c r="E125" s="158" t="s">
        <v>122</v>
      </c>
      <c r="F125" s="158" t="s">
        <v>123</v>
      </c>
      <c r="I125" s="150"/>
      <c r="J125" s="159" t="n">
        <f aca="false">BK125</f>
        <v>0</v>
      </c>
      <c r="L125" s="147"/>
      <c r="M125" s="152"/>
      <c r="N125" s="153"/>
      <c r="O125" s="153"/>
      <c r="P125" s="154" t="n">
        <f aca="false">SUM(P126:P130)</f>
        <v>0</v>
      </c>
      <c r="Q125" s="153"/>
      <c r="R125" s="154" t="n">
        <f aca="false">SUM(R126:R130)</f>
        <v>0.00468464</v>
      </c>
      <c r="S125" s="153"/>
      <c r="T125" s="155" t="n">
        <f aca="false">SUM(T126:T130)</f>
        <v>0</v>
      </c>
      <c r="AR125" s="148" t="s">
        <v>79</v>
      </c>
      <c r="AT125" s="156" t="s">
        <v>73</v>
      </c>
      <c r="AU125" s="156" t="s">
        <v>79</v>
      </c>
      <c r="AY125" s="148" t="s">
        <v>111</v>
      </c>
      <c r="BK125" s="157" t="n">
        <f aca="false">SUM(BK126:BK130)</f>
        <v>0</v>
      </c>
    </row>
    <row r="126" s="27" customFormat="true" ht="37.8" hidden="false" customHeight="true" outlineLevel="0" collapsed="false">
      <c r="A126" s="22"/>
      <c r="B126" s="160"/>
      <c r="C126" s="161" t="s">
        <v>120</v>
      </c>
      <c r="D126" s="161" t="s">
        <v>114</v>
      </c>
      <c r="E126" s="162" t="s">
        <v>124</v>
      </c>
      <c r="F126" s="163" t="s">
        <v>125</v>
      </c>
      <c r="G126" s="164" t="s">
        <v>117</v>
      </c>
      <c r="H126" s="165" t="n">
        <v>187.368</v>
      </c>
      <c r="I126" s="166"/>
      <c r="J126" s="167" t="n">
        <f aca="false">ROUND(I126*H126,2)</f>
        <v>0</v>
      </c>
      <c r="K126" s="168" t="s">
        <v>118</v>
      </c>
      <c r="L126" s="23"/>
      <c r="M126" s="169"/>
      <c r="N126" s="170" t="s">
        <v>40</v>
      </c>
      <c r="O126" s="60"/>
      <c r="P126" s="171" t="n">
        <f aca="false">O126*H126</f>
        <v>0</v>
      </c>
      <c r="Q126" s="171" t="n">
        <v>0</v>
      </c>
      <c r="R126" s="171" t="n">
        <f aca="false">Q126*H126</f>
        <v>0</v>
      </c>
      <c r="S126" s="171" t="n">
        <v>0</v>
      </c>
      <c r="T126" s="172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73" t="s">
        <v>119</v>
      </c>
      <c r="AT126" s="173" t="s">
        <v>114</v>
      </c>
      <c r="AU126" s="173" t="s">
        <v>120</v>
      </c>
      <c r="AY126" s="3" t="s">
        <v>111</v>
      </c>
      <c r="BE126" s="174" t="n">
        <f aca="false">IF(N126="základní",J126,0)</f>
        <v>0</v>
      </c>
      <c r="BF126" s="174" t="n">
        <f aca="false">IF(N126="snížená",J126,0)</f>
        <v>0</v>
      </c>
      <c r="BG126" s="174" t="n">
        <f aca="false">IF(N126="zákl. přenesená",J126,0)</f>
        <v>0</v>
      </c>
      <c r="BH126" s="174" t="n">
        <f aca="false">IF(N126="sníž. přenesená",J126,0)</f>
        <v>0</v>
      </c>
      <c r="BI126" s="174" t="n">
        <f aca="false">IF(N126="nulová",J126,0)</f>
        <v>0</v>
      </c>
      <c r="BJ126" s="3" t="s">
        <v>120</v>
      </c>
      <c r="BK126" s="174" t="n">
        <f aca="false">ROUND(I126*H126,2)</f>
        <v>0</v>
      </c>
      <c r="BL126" s="3" t="s">
        <v>119</v>
      </c>
      <c r="BM126" s="173" t="s">
        <v>126</v>
      </c>
    </row>
    <row r="127" s="27" customFormat="true" ht="33" hidden="false" customHeight="true" outlineLevel="0" collapsed="false">
      <c r="A127" s="22"/>
      <c r="B127" s="160"/>
      <c r="C127" s="161" t="s">
        <v>127</v>
      </c>
      <c r="D127" s="161" t="s">
        <v>114</v>
      </c>
      <c r="E127" s="162" t="s">
        <v>128</v>
      </c>
      <c r="F127" s="163" t="s">
        <v>129</v>
      </c>
      <c r="G127" s="164" t="s">
        <v>117</v>
      </c>
      <c r="H127" s="165" t="n">
        <v>5621.04</v>
      </c>
      <c r="I127" s="166"/>
      <c r="J127" s="167" t="n">
        <f aca="false">ROUND(I127*H127,2)</f>
        <v>0</v>
      </c>
      <c r="K127" s="168" t="s">
        <v>118</v>
      </c>
      <c r="L127" s="23"/>
      <c r="M127" s="169"/>
      <c r="N127" s="170" t="s">
        <v>40</v>
      </c>
      <c r="O127" s="60"/>
      <c r="P127" s="171" t="n">
        <f aca="false">O127*H127</f>
        <v>0</v>
      </c>
      <c r="Q127" s="171" t="n">
        <v>0</v>
      </c>
      <c r="R127" s="171" t="n">
        <f aca="false">Q127*H127</f>
        <v>0</v>
      </c>
      <c r="S127" s="171" t="n">
        <v>0</v>
      </c>
      <c r="T127" s="172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3" t="s">
        <v>119</v>
      </c>
      <c r="AT127" s="173" t="s">
        <v>114</v>
      </c>
      <c r="AU127" s="173" t="s">
        <v>120</v>
      </c>
      <c r="AY127" s="3" t="s">
        <v>111</v>
      </c>
      <c r="BE127" s="174" t="n">
        <f aca="false">IF(N127="základní",J127,0)</f>
        <v>0</v>
      </c>
      <c r="BF127" s="174" t="n">
        <f aca="false">IF(N127="snížená",J127,0)</f>
        <v>0</v>
      </c>
      <c r="BG127" s="174" t="n">
        <f aca="false">IF(N127="zákl. přenesená",J127,0)</f>
        <v>0</v>
      </c>
      <c r="BH127" s="174" t="n">
        <f aca="false">IF(N127="sníž. přenesená",J127,0)</f>
        <v>0</v>
      </c>
      <c r="BI127" s="174" t="n">
        <f aca="false">IF(N127="nulová",J127,0)</f>
        <v>0</v>
      </c>
      <c r="BJ127" s="3" t="s">
        <v>120</v>
      </c>
      <c r="BK127" s="174" t="n">
        <f aca="false">ROUND(I127*H127,2)</f>
        <v>0</v>
      </c>
      <c r="BL127" s="3" t="s">
        <v>119</v>
      </c>
      <c r="BM127" s="173" t="s">
        <v>130</v>
      </c>
    </row>
    <row r="128" s="27" customFormat="true" ht="37.8" hidden="false" customHeight="true" outlineLevel="0" collapsed="false">
      <c r="A128" s="22"/>
      <c r="B128" s="160"/>
      <c r="C128" s="161" t="s">
        <v>119</v>
      </c>
      <c r="D128" s="161" t="s">
        <v>114</v>
      </c>
      <c r="E128" s="162" t="s">
        <v>131</v>
      </c>
      <c r="F128" s="163" t="s">
        <v>132</v>
      </c>
      <c r="G128" s="164" t="s">
        <v>117</v>
      </c>
      <c r="H128" s="165" t="n">
        <v>187.368</v>
      </c>
      <c r="I128" s="166"/>
      <c r="J128" s="167" t="n">
        <f aca="false">ROUND(I128*H128,2)</f>
        <v>0</v>
      </c>
      <c r="K128" s="168" t="s">
        <v>118</v>
      </c>
      <c r="L128" s="23"/>
      <c r="M128" s="169"/>
      <c r="N128" s="170" t="s">
        <v>40</v>
      </c>
      <c r="O128" s="60"/>
      <c r="P128" s="171" t="n">
        <f aca="false">O128*H128</f>
        <v>0</v>
      </c>
      <c r="Q128" s="171" t="n">
        <v>0</v>
      </c>
      <c r="R128" s="171" t="n">
        <f aca="false">Q128*H128</f>
        <v>0</v>
      </c>
      <c r="S128" s="171" t="n">
        <v>0</v>
      </c>
      <c r="T128" s="172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3" t="s">
        <v>119</v>
      </c>
      <c r="AT128" s="173" t="s">
        <v>114</v>
      </c>
      <c r="AU128" s="173" t="s">
        <v>120</v>
      </c>
      <c r="AY128" s="3" t="s">
        <v>111</v>
      </c>
      <c r="BE128" s="174" t="n">
        <f aca="false">IF(N128="základní",J128,0)</f>
        <v>0</v>
      </c>
      <c r="BF128" s="174" t="n">
        <f aca="false">IF(N128="snížená",J128,0)</f>
        <v>0</v>
      </c>
      <c r="BG128" s="174" t="n">
        <f aca="false">IF(N128="zákl. přenesená",J128,0)</f>
        <v>0</v>
      </c>
      <c r="BH128" s="174" t="n">
        <f aca="false">IF(N128="sníž. přenesená",J128,0)</f>
        <v>0</v>
      </c>
      <c r="BI128" s="174" t="n">
        <f aca="false">IF(N128="nulová",J128,0)</f>
        <v>0</v>
      </c>
      <c r="BJ128" s="3" t="s">
        <v>120</v>
      </c>
      <c r="BK128" s="174" t="n">
        <f aca="false">ROUND(I128*H128,2)</f>
        <v>0</v>
      </c>
      <c r="BL128" s="3" t="s">
        <v>119</v>
      </c>
      <c r="BM128" s="173" t="s">
        <v>133</v>
      </c>
    </row>
    <row r="129" s="27" customFormat="true" ht="33" hidden="false" customHeight="true" outlineLevel="0" collapsed="false">
      <c r="A129" s="22"/>
      <c r="B129" s="160"/>
      <c r="C129" s="161" t="s">
        <v>134</v>
      </c>
      <c r="D129" s="161" t="s">
        <v>114</v>
      </c>
      <c r="E129" s="162" t="s">
        <v>135</v>
      </c>
      <c r="F129" s="163" t="s">
        <v>136</v>
      </c>
      <c r="G129" s="164" t="s">
        <v>117</v>
      </c>
      <c r="H129" s="165" t="n">
        <v>35.728</v>
      </c>
      <c r="I129" s="166"/>
      <c r="J129" s="167" t="n">
        <f aca="false">ROUND(I129*H129,2)</f>
        <v>0</v>
      </c>
      <c r="K129" s="168" t="s">
        <v>118</v>
      </c>
      <c r="L129" s="23"/>
      <c r="M129" s="169"/>
      <c r="N129" s="170" t="s">
        <v>40</v>
      </c>
      <c r="O129" s="60"/>
      <c r="P129" s="171" t="n">
        <f aca="false">O129*H129</f>
        <v>0</v>
      </c>
      <c r="Q129" s="171" t="n">
        <v>0.00013</v>
      </c>
      <c r="R129" s="171" t="n">
        <f aca="false">Q129*H129</f>
        <v>0.00464464</v>
      </c>
      <c r="S129" s="171" t="n">
        <v>0</v>
      </c>
      <c r="T129" s="172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3" t="s">
        <v>119</v>
      </c>
      <c r="AT129" s="173" t="s">
        <v>114</v>
      </c>
      <c r="AU129" s="173" t="s">
        <v>120</v>
      </c>
      <c r="AY129" s="3" t="s">
        <v>111</v>
      </c>
      <c r="BE129" s="174" t="n">
        <f aca="false">IF(N129="základní",J129,0)</f>
        <v>0</v>
      </c>
      <c r="BF129" s="174" t="n">
        <f aca="false">IF(N129="snížená",J129,0)</f>
        <v>0</v>
      </c>
      <c r="BG129" s="174" t="n">
        <f aca="false">IF(N129="zákl. přenesená",J129,0)</f>
        <v>0</v>
      </c>
      <c r="BH129" s="174" t="n">
        <f aca="false">IF(N129="sníž. přenesená",J129,0)</f>
        <v>0</v>
      </c>
      <c r="BI129" s="174" t="n">
        <f aca="false">IF(N129="nulová",J129,0)</f>
        <v>0</v>
      </c>
      <c r="BJ129" s="3" t="s">
        <v>120</v>
      </c>
      <c r="BK129" s="174" t="n">
        <f aca="false">ROUND(I129*H129,2)</f>
        <v>0</v>
      </c>
      <c r="BL129" s="3" t="s">
        <v>119</v>
      </c>
      <c r="BM129" s="173" t="s">
        <v>137</v>
      </c>
    </row>
    <row r="130" s="27" customFormat="true" ht="16.5" hidden="false" customHeight="true" outlineLevel="0" collapsed="false">
      <c r="A130" s="22"/>
      <c r="B130" s="160"/>
      <c r="C130" s="161" t="s">
        <v>112</v>
      </c>
      <c r="D130" s="161" t="s">
        <v>114</v>
      </c>
      <c r="E130" s="162" t="s">
        <v>138</v>
      </c>
      <c r="F130" s="163" t="s">
        <v>139</v>
      </c>
      <c r="G130" s="164" t="s">
        <v>140</v>
      </c>
      <c r="H130" s="165" t="n">
        <v>1</v>
      </c>
      <c r="I130" s="166"/>
      <c r="J130" s="167" t="n">
        <f aca="false">ROUND(I130*H130,2)</f>
        <v>0</v>
      </c>
      <c r="K130" s="168" t="s">
        <v>118</v>
      </c>
      <c r="L130" s="23"/>
      <c r="M130" s="169"/>
      <c r="N130" s="170" t="s">
        <v>40</v>
      </c>
      <c r="O130" s="60"/>
      <c r="P130" s="171" t="n">
        <f aca="false">O130*H130</f>
        <v>0</v>
      </c>
      <c r="Q130" s="171" t="n">
        <v>4E-005</v>
      </c>
      <c r="R130" s="171" t="n">
        <f aca="false">Q130*H130</f>
        <v>4E-005</v>
      </c>
      <c r="S130" s="171" t="n">
        <v>0</v>
      </c>
      <c r="T130" s="172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3" t="s">
        <v>119</v>
      </c>
      <c r="AT130" s="173" t="s">
        <v>114</v>
      </c>
      <c r="AU130" s="173" t="s">
        <v>120</v>
      </c>
      <c r="AY130" s="3" t="s">
        <v>111</v>
      </c>
      <c r="BE130" s="174" t="n">
        <f aca="false">IF(N130="základní",J130,0)</f>
        <v>0</v>
      </c>
      <c r="BF130" s="174" t="n">
        <f aca="false">IF(N130="snížená",J130,0)</f>
        <v>0</v>
      </c>
      <c r="BG130" s="174" t="n">
        <f aca="false">IF(N130="zákl. přenesená",J130,0)</f>
        <v>0</v>
      </c>
      <c r="BH130" s="174" t="n">
        <f aca="false">IF(N130="sníž. přenesená",J130,0)</f>
        <v>0</v>
      </c>
      <c r="BI130" s="174" t="n">
        <f aca="false">IF(N130="nulová",J130,0)</f>
        <v>0</v>
      </c>
      <c r="BJ130" s="3" t="s">
        <v>120</v>
      </c>
      <c r="BK130" s="174" t="n">
        <f aca="false">ROUND(I130*H130,2)</f>
        <v>0</v>
      </c>
      <c r="BL130" s="3" t="s">
        <v>119</v>
      </c>
      <c r="BM130" s="173" t="s">
        <v>141</v>
      </c>
    </row>
    <row r="131" s="146" customFormat="true" ht="25.9" hidden="false" customHeight="true" outlineLevel="0" collapsed="false">
      <c r="B131" s="147"/>
      <c r="D131" s="148" t="s">
        <v>73</v>
      </c>
      <c r="E131" s="149" t="s">
        <v>142</v>
      </c>
      <c r="F131" s="149" t="s">
        <v>143</v>
      </c>
      <c r="I131" s="150"/>
      <c r="J131" s="151" t="n">
        <f aca="false">BK131</f>
        <v>0</v>
      </c>
      <c r="L131" s="147"/>
      <c r="M131" s="152"/>
      <c r="N131" s="153"/>
      <c r="O131" s="153"/>
      <c r="P131" s="154" t="n">
        <f aca="false">P132</f>
        <v>0</v>
      </c>
      <c r="Q131" s="153"/>
      <c r="R131" s="154" t="n">
        <f aca="false">R132</f>
        <v>0.06450032</v>
      </c>
      <c r="S131" s="153"/>
      <c r="T131" s="155" t="n">
        <f aca="false">T132</f>
        <v>0</v>
      </c>
      <c r="AR131" s="148" t="s">
        <v>120</v>
      </c>
      <c r="AT131" s="156" t="s">
        <v>73</v>
      </c>
      <c r="AU131" s="156" t="s">
        <v>74</v>
      </c>
      <c r="AY131" s="148" t="s">
        <v>111</v>
      </c>
      <c r="BK131" s="157" t="n">
        <f aca="false">BK132</f>
        <v>0</v>
      </c>
    </row>
    <row r="132" s="146" customFormat="true" ht="22.8" hidden="false" customHeight="true" outlineLevel="0" collapsed="false">
      <c r="B132" s="147"/>
      <c r="D132" s="148" t="s">
        <v>73</v>
      </c>
      <c r="E132" s="158" t="s">
        <v>144</v>
      </c>
      <c r="F132" s="158" t="s">
        <v>145</v>
      </c>
      <c r="I132" s="150"/>
      <c r="J132" s="159" t="n">
        <f aca="false">BK132</f>
        <v>0</v>
      </c>
      <c r="L132" s="147"/>
      <c r="M132" s="152"/>
      <c r="N132" s="153"/>
      <c r="O132" s="153"/>
      <c r="P132" s="154" t="n">
        <f aca="false">SUM(P133:P144)</f>
        <v>0</v>
      </c>
      <c r="Q132" s="153"/>
      <c r="R132" s="154" t="n">
        <f aca="false">SUM(R133:R144)</f>
        <v>0.06450032</v>
      </c>
      <c r="S132" s="153"/>
      <c r="T132" s="155" t="n">
        <f aca="false">SUM(T133:T144)</f>
        <v>0</v>
      </c>
      <c r="AR132" s="148" t="s">
        <v>120</v>
      </c>
      <c r="AT132" s="156" t="s">
        <v>73</v>
      </c>
      <c r="AU132" s="156" t="s">
        <v>79</v>
      </c>
      <c r="AY132" s="148" t="s">
        <v>111</v>
      </c>
      <c r="BK132" s="157" t="n">
        <f aca="false">SUM(BK133:BK144)</f>
        <v>0</v>
      </c>
    </row>
    <row r="133" s="27" customFormat="true" ht="24.15" hidden="false" customHeight="true" outlineLevel="0" collapsed="false">
      <c r="A133" s="22"/>
      <c r="B133" s="160"/>
      <c r="C133" s="161" t="s">
        <v>146</v>
      </c>
      <c r="D133" s="161" t="s">
        <v>114</v>
      </c>
      <c r="E133" s="162" t="s">
        <v>147</v>
      </c>
      <c r="F133" s="163" t="s">
        <v>148</v>
      </c>
      <c r="G133" s="164" t="s">
        <v>149</v>
      </c>
      <c r="H133" s="165" t="n">
        <v>155.35</v>
      </c>
      <c r="I133" s="166"/>
      <c r="J133" s="167" t="n">
        <f aca="false">ROUND(I133*H133,2)</f>
        <v>0</v>
      </c>
      <c r="K133" s="168" t="s">
        <v>118</v>
      </c>
      <c r="L133" s="23"/>
      <c r="M133" s="169"/>
      <c r="N133" s="170" t="s">
        <v>40</v>
      </c>
      <c r="O133" s="60"/>
      <c r="P133" s="171" t="n">
        <f aca="false">O133*H133</f>
        <v>0</v>
      </c>
      <c r="Q133" s="171" t="n">
        <v>0</v>
      </c>
      <c r="R133" s="171" t="n">
        <f aca="false">Q133*H133</f>
        <v>0</v>
      </c>
      <c r="S133" s="171" t="n">
        <v>0</v>
      </c>
      <c r="T133" s="172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3" t="s">
        <v>150</v>
      </c>
      <c r="AT133" s="173" t="s">
        <v>114</v>
      </c>
      <c r="AU133" s="173" t="s">
        <v>120</v>
      </c>
      <c r="AY133" s="3" t="s">
        <v>111</v>
      </c>
      <c r="BE133" s="174" t="n">
        <f aca="false">IF(N133="základní",J133,0)</f>
        <v>0</v>
      </c>
      <c r="BF133" s="174" t="n">
        <f aca="false">IF(N133="snížená",J133,0)</f>
        <v>0</v>
      </c>
      <c r="BG133" s="174" t="n">
        <f aca="false">IF(N133="zákl. přenesená",J133,0)</f>
        <v>0</v>
      </c>
      <c r="BH133" s="174" t="n">
        <f aca="false">IF(N133="sníž. přenesená",J133,0)</f>
        <v>0</v>
      </c>
      <c r="BI133" s="174" t="n">
        <f aca="false">IF(N133="nulová",J133,0)</f>
        <v>0</v>
      </c>
      <c r="BJ133" s="3" t="s">
        <v>120</v>
      </c>
      <c r="BK133" s="174" t="n">
        <f aca="false">ROUND(I133*H133,2)</f>
        <v>0</v>
      </c>
      <c r="BL133" s="3" t="s">
        <v>150</v>
      </c>
      <c r="BM133" s="173" t="s">
        <v>151</v>
      </c>
    </row>
    <row r="134" s="27" customFormat="true" ht="24.15" hidden="false" customHeight="true" outlineLevel="0" collapsed="false">
      <c r="A134" s="22"/>
      <c r="B134" s="160"/>
      <c r="C134" s="175" t="s">
        <v>152</v>
      </c>
      <c r="D134" s="175" t="s">
        <v>153</v>
      </c>
      <c r="E134" s="176" t="s">
        <v>154</v>
      </c>
      <c r="F134" s="177" t="s">
        <v>155</v>
      </c>
      <c r="G134" s="178" t="s">
        <v>149</v>
      </c>
      <c r="H134" s="179" t="n">
        <v>163.118</v>
      </c>
      <c r="I134" s="180"/>
      <c r="J134" s="181" t="n">
        <f aca="false">ROUND(I134*H134,2)</f>
        <v>0</v>
      </c>
      <c r="K134" s="177"/>
      <c r="L134" s="182"/>
      <c r="M134" s="183"/>
      <c r="N134" s="184" t="s">
        <v>40</v>
      </c>
      <c r="O134" s="60"/>
      <c r="P134" s="171" t="n">
        <f aca="false">O134*H134</f>
        <v>0</v>
      </c>
      <c r="Q134" s="171" t="n">
        <v>0</v>
      </c>
      <c r="R134" s="171" t="n">
        <f aca="false">Q134*H134</f>
        <v>0</v>
      </c>
      <c r="S134" s="171" t="n">
        <v>0</v>
      </c>
      <c r="T134" s="172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3" t="s">
        <v>156</v>
      </c>
      <c r="AT134" s="173" t="s">
        <v>153</v>
      </c>
      <c r="AU134" s="173" t="s">
        <v>120</v>
      </c>
      <c r="AY134" s="3" t="s">
        <v>111</v>
      </c>
      <c r="BE134" s="174" t="n">
        <f aca="false">IF(N134="základní",J134,0)</f>
        <v>0</v>
      </c>
      <c r="BF134" s="174" t="n">
        <f aca="false">IF(N134="snížená",J134,0)</f>
        <v>0</v>
      </c>
      <c r="BG134" s="174" t="n">
        <f aca="false">IF(N134="zákl. přenesená",J134,0)</f>
        <v>0</v>
      </c>
      <c r="BH134" s="174" t="n">
        <f aca="false">IF(N134="sníž. přenesená",J134,0)</f>
        <v>0</v>
      </c>
      <c r="BI134" s="174" t="n">
        <f aca="false">IF(N134="nulová",J134,0)</f>
        <v>0</v>
      </c>
      <c r="BJ134" s="3" t="s">
        <v>120</v>
      </c>
      <c r="BK134" s="174" t="n">
        <f aca="false">ROUND(I134*H134,2)</f>
        <v>0</v>
      </c>
      <c r="BL134" s="3" t="s">
        <v>150</v>
      </c>
      <c r="BM134" s="173" t="s">
        <v>157</v>
      </c>
    </row>
    <row r="135" s="27" customFormat="true" ht="16.5" hidden="false" customHeight="true" outlineLevel="0" collapsed="false">
      <c r="A135" s="22"/>
      <c r="B135" s="160"/>
      <c r="C135" s="161" t="s">
        <v>122</v>
      </c>
      <c r="D135" s="161" t="s">
        <v>114</v>
      </c>
      <c r="E135" s="162" t="s">
        <v>158</v>
      </c>
      <c r="F135" s="163" t="s">
        <v>159</v>
      </c>
      <c r="G135" s="164" t="s">
        <v>117</v>
      </c>
      <c r="H135" s="165" t="n">
        <v>108.848</v>
      </c>
      <c r="I135" s="166"/>
      <c r="J135" s="167" t="n">
        <f aca="false">ROUND(I135*H135,2)</f>
        <v>0</v>
      </c>
      <c r="K135" s="168" t="s">
        <v>118</v>
      </c>
      <c r="L135" s="23"/>
      <c r="M135" s="169"/>
      <c r="N135" s="170" t="s">
        <v>40</v>
      </c>
      <c r="O135" s="60"/>
      <c r="P135" s="171" t="n">
        <f aca="false">O135*H135</f>
        <v>0</v>
      </c>
      <c r="Q135" s="171" t="n">
        <v>7E-005</v>
      </c>
      <c r="R135" s="171" t="n">
        <f aca="false">Q135*H135</f>
        <v>0.00761936</v>
      </c>
      <c r="S135" s="171" t="n">
        <v>0</v>
      </c>
      <c r="T135" s="172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3" t="s">
        <v>150</v>
      </c>
      <c r="AT135" s="173" t="s">
        <v>114</v>
      </c>
      <c r="AU135" s="173" t="s">
        <v>120</v>
      </c>
      <c r="AY135" s="3" t="s">
        <v>111</v>
      </c>
      <c r="BE135" s="174" t="n">
        <f aca="false">IF(N135="základní",J135,0)</f>
        <v>0</v>
      </c>
      <c r="BF135" s="174" t="n">
        <f aca="false">IF(N135="snížená",J135,0)</f>
        <v>0</v>
      </c>
      <c r="BG135" s="174" t="n">
        <f aca="false">IF(N135="zákl. přenesená",J135,0)</f>
        <v>0</v>
      </c>
      <c r="BH135" s="174" t="n">
        <f aca="false">IF(N135="sníž. přenesená",J135,0)</f>
        <v>0</v>
      </c>
      <c r="BI135" s="174" t="n">
        <f aca="false">IF(N135="nulová",J135,0)</f>
        <v>0</v>
      </c>
      <c r="BJ135" s="3" t="s">
        <v>120</v>
      </c>
      <c r="BK135" s="174" t="n">
        <f aca="false">ROUND(I135*H135,2)</f>
        <v>0</v>
      </c>
      <c r="BL135" s="3" t="s">
        <v>150</v>
      </c>
      <c r="BM135" s="173" t="s">
        <v>160</v>
      </c>
    </row>
    <row r="136" s="27" customFormat="true" ht="24.15" hidden="false" customHeight="true" outlineLevel="0" collapsed="false">
      <c r="A136" s="22"/>
      <c r="B136" s="160"/>
      <c r="C136" s="161" t="s">
        <v>161</v>
      </c>
      <c r="D136" s="161" t="s">
        <v>114</v>
      </c>
      <c r="E136" s="162" t="s">
        <v>162</v>
      </c>
      <c r="F136" s="163" t="s">
        <v>163</v>
      </c>
      <c r="G136" s="164" t="s">
        <v>117</v>
      </c>
      <c r="H136" s="165" t="n">
        <v>108.848</v>
      </c>
      <c r="I136" s="166"/>
      <c r="J136" s="167" t="n">
        <f aca="false">ROUND(I136*H136,2)</f>
        <v>0</v>
      </c>
      <c r="K136" s="168" t="s">
        <v>118</v>
      </c>
      <c r="L136" s="23"/>
      <c r="M136" s="169"/>
      <c r="N136" s="170" t="s">
        <v>40</v>
      </c>
      <c r="O136" s="60"/>
      <c r="P136" s="171" t="n">
        <f aca="false">O136*H136</f>
        <v>0</v>
      </c>
      <c r="Q136" s="171" t="n">
        <v>6E-005</v>
      </c>
      <c r="R136" s="171" t="n">
        <f aca="false">Q136*H136</f>
        <v>0.00653088</v>
      </c>
      <c r="S136" s="171" t="n">
        <v>0</v>
      </c>
      <c r="T136" s="172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3" t="s">
        <v>150</v>
      </c>
      <c r="AT136" s="173" t="s">
        <v>114</v>
      </c>
      <c r="AU136" s="173" t="s">
        <v>120</v>
      </c>
      <c r="AY136" s="3" t="s">
        <v>111</v>
      </c>
      <c r="BE136" s="174" t="n">
        <f aca="false">IF(N136="základní",J136,0)</f>
        <v>0</v>
      </c>
      <c r="BF136" s="174" t="n">
        <f aca="false">IF(N136="snížená",J136,0)</f>
        <v>0</v>
      </c>
      <c r="BG136" s="174" t="n">
        <f aca="false">IF(N136="zákl. přenesená",J136,0)</f>
        <v>0</v>
      </c>
      <c r="BH136" s="174" t="n">
        <f aca="false">IF(N136="sníž. přenesená",J136,0)</f>
        <v>0</v>
      </c>
      <c r="BI136" s="174" t="n">
        <f aca="false">IF(N136="nulová",J136,0)</f>
        <v>0</v>
      </c>
      <c r="BJ136" s="3" t="s">
        <v>120</v>
      </c>
      <c r="BK136" s="174" t="n">
        <f aca="false">ROUND(I136*H136,2)</f>
        <v>0</v>
      </c>
      <c r="BL136" s="3" t="s">
        <v>150</v>
      </c>
      <c r="BM136" s="173" t="s">
        <v>164</v>
      </c>
    </row>
    <row r="137" s="27" customFormat="true" ht="24.15" hidden="false" customHeight="true" outlineLevel="0" collapsed="false">
      <c r="A137" s="22"/>
      <c r="B137" s="160"/>
      <c r="C137" s="161" t="s">
        <v>165</v>
      </c>
      <c r="D137" s="161" t="s">
        <v>114</v>
      </c>
      <c r="E137" s="162" t="s">
        <v>166</v>
      </c>
      <c r="F137" s="163" t="s">
        <v>167</v>
      </c>
      <c r="G137" s="164" t="s">
        <v>117</v>
      </c>
      <c r="H137" s="165" t="n">
        <v>108.848</v>
      </c>
      <c r="I137" s="166"/>
      <c r="J137" s="167" t="n">
        <f aca="false">ROUND(I137*H137,2)</f>
        <v>0</v>
      </c>
      <c r="K137" s="168" t="s">
        <v>118</v>
      </c>
      <c r="L137" s="23"/>
      <c r="M137" s="169"/>
      <c r="N137" s="170" t="s">
        <v>40</v>
      </c>
      <c r="O137" s="60"/>
      <c r="P137" s="171" t="n">
        <f aca="false">O137*H137</f>
        <v>0</v>
      </c>
      <c r="Q137" s="171" t="n">
        <v>0.00017</v>
      </c>
      <c r="R137" s="171" t="n">
        <f aca="false">Q137*H137</f>
        <v>0.01850416</v>
      </c>
      <c r="S137" s="171" t="n">
        <v>0</v>
      </c>
      <c r="T137" s="172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3" t="s">
        <v>150</v>
      </c>
      <c r="AT137" s="173" t="s">
        <v>114</v>
      </c>
      <c r="AU137" s="173" t="s">
        <v>120</v>
      </c>
      <c r="AY137" s="3" t="s">
        <v>111</v>
      </c>
      <c r="BE137" s="174" t="n">
        <f aca="false">IF(N137="základní",J137,0)</f>
        <v>0</v>
      </c>
      <c r="BF137" s="174" t="n">
        <f aca="false">IF(N137="snížená",J137,0)</f>
        <v>0</v>
      </c>
      <c r="BG137" s="174" t="n">
        <f aca="false">IF(N137="zákl. přenesená",J137,0)</f>
        <v>0</v>
      </c>
      <c r="BH137" s="174" t="n">
        <f aca="false">IF(N137="sníž. přenesená",J137,0)</f>
        <v>0</v>
      </c>
      <c r="BI137" s="174" t="n">
        <f aca="false">IF(N137="nulová",J137,0)</f>
        <v>0</v>
      </c>
      <c r="BJ137" s="3" t="s">
        <v>120</v>
      </c>
      <c r="BK137" s="174" t="n">
        <f aca="false">ROUND(I137*H137,2)</f>
        <v>0</v>
      </c>
      <c r="BL137" s="3" t="s">
        <v>150</v>
      </c>
      <c r="BM137" s="173" t="s">
        <v>168</v>
      </c>
    </row>
    <row r="138" s="27" customFormat="true" ht="24.15" hidden="false" customHeight="true" outlineLevel="0" collapsed="false">
      <c r="A138" s="22"/>
      <c r="B138" s="160"/>
      <c r="C138" s="161" t="s">
        <v>169</v>
      </c>
      <c r="D138" s="161" t="s">
        <v>114</v>
      </c>
      <c r="E138" s="162" t="s">
        <v>170</v>
      </c>
      <c r="F138" s="163" t="s">
        <v>171</v>
      </c>
      <c r="G138" s="164" t="s">
        <v>117</v>
      </c>
      <c r="H138" s="165" t="n">
        <v>108.848</v>
      </c>
      <c r="I138" s="166"/>
      <c r="J138" s="167" t="n">
        <f aca="false">ROUND(I138*H138,2)</f>
        <v>0</v>
      </c>
      <c r="K138" s="168" t="s">
        <v>118</v>
      </c>
      <c r="L138" s="23"/>
      <c r="M138" s="169"/>
      <c r="N138" s="170" t="s">
        <v>40</v>
      </c>
      <c r="O138" s="60"/>
      <c r="P138" s="171" t="n">
        <f aca="false">O138*H138</f>
        <v>0</v>
      </c>
      <c r="Q138" s="171" t="n">
        <v>0.00012</v>
      </c>
      <c r="R138" s="171" t="n">
        <f aca="false">Q138*H138</f>
        <v>0.01306176</v>
      </c>
      <c r="S138" s="171" t="n">
        <v>0</v>
      </c>
      <c r="T138" s="172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3" t="s">
        <v>150</v>
      </c>
      <c r="AT138" s="173" t="s">
        <v>114</v>
      </c>
      <c r="AU138" s="173" t="s">
        <v>120</v>
      </c>
      <c r="AY138" s="3" t="s">
        <v>111</v>
      </c>
      <c r="BE138" s="174" t="n">
        <f aca="false">IF(N138="základní",J138,0)</f>
        <v>0</v>
      </c>
      <c r="BF138" s="174" t="n">
        <f aca="false">IF(N138="snížená",J138,0)</f>
        <v>0</v>
      </c>
      <c r="BG138" s="174" t="n">
        <f aca="false">IF(N138="zákl. přenesená",J138,0)</f>
        <v>0</v>
      </c>
      <c r="BH138" s="174" t="n">
        <f aca="false">IF(N138="sníž. přenesená",J138,0)</f>
        <v>0</v>
      </c>
      <c r="BI138" s="174" t="n">
        <f aca="false">IF(N138="nulová",J138,0)</f>
        <v>0</v>
      </c>
      <c r="BJ138" s="3" t="s">
        <v>120</v>
      </c>
      <c r="BK138" s="174" t="n">
        <f aca="false">ROUND(I138*H138,2)</f>
        <v>0</v>
      </c>
      <c r="BL138" s="3" t="s">
        <v>150</v>
      </c>
      <c r="BM138" s="173" t="s">
        <v>172</v>
      </c>
    </row>
    <row r="139" s="27" customFormat="true" ht="24.15" hidden="false" customHeight="true" outlineLevel="0" collapsed="false">
      <c r="A139" s="22"/>
      <c r="B139" s="160"/>
      <c r="C139" s="161" t="s">
        <v>173</v>
      </c>
      <c r="D139" s="161" t="s">
        <v>114</v>
      </c>
      <c r="E139" s="162" t="s">
        <v>174</v>
      </c>
      <c r="F139" s="163" t="s">
        <v>175</v>
      </c>
      <c r="G139" s="164" t="s">
        <v>117</v>
      </c>
      <c r="H139" s="165" t="n">
        <v>108.848</v>
      </c>
      <c r="I139" s="166"/>
      <c r="J139" s="167" t="n">
        <f aca="false">ROUND(I139*H139,2)</f>
        <v>0</v>
      </c>
      <c r="K139" s="168" t="s">
        <v>118</v>
      </c>
      <c r="L139" s="23"/>
      <c r="M139" s="169"/>
      <c r="N139" s="170" t="s">
        <v>40</v>
      </c>
      <c r="O139" s="60"/>
      <c r="P139" s="171" t="n">
        <f aca="false">O139*H139</f>
        <v>0</v>
      </c>
      <c r="Q139" s="171" t="n">
        <v>0.00012</v>
      </c>
      <c r="R139" s="171" t="n">
        <f aca="false">Q139*H139</f>
        <v>0.01306176</v>
      </c>
      <c r="S139" s="171" t="n">
        <v>0</v>
      </c>
      <c r="T139" s="172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3" t="s">
        <v>150</v>
      </c>
      <c r="AT139" s="173" t="s">
        <v>114</v>
      </c>
      <c r="AU139" s="173" t="s">
        <v>120</v>
      </c>
      <c r="AY139" s="3" t="s">
        <v>111</v>
      </c>
      <c r="BE139" s="174" t="n">
        <f aca="false">IF(N139="základní",J139,0)</f>
        <v>0</v>
      </c>
      <c r="BF139" s="174" t="n">
        <f aca="false">IF(N139="snížená",J139,0)</f>
        <v>0</v>
      </c>
      <c r="BG139" s="174" t="n">
        <f aca="false">IF(N139="zákl. přenesená",J139,0)</f>
        <v>0</v>
      </c>
      <c r="BH139" s="174" t="n">
        <f aca="false">IF(N139="sníž. přenesená",J139,0)</f>
        <v>0</v>
      </c>
      <c r="BI139" s="174" t="n">
        <f aca="false">IF(N139="nulová",J139,0)</f>
        <v>0</v>
      </c>
      <c r="BJ139" s="3" t="s">
        <v>120</v>
      </c>
      <c r="BK139" s="174" t="n">
        <f aca="false">ROUND(I139*H139,2)</f>
        <v>0</v>
      </c>
      <c r="BL139" s="3" t="s">
        <v>150</v>
      </c>
      <c r="BM139" s="173" t="s">
        <v>176</v>
      </c>
    </row>
    <row r="140" s="27" customFormat="true" ht="24.15" hidden="false" customHeight="true" outlineLevel="0" collapsed="false">
      <c r="A140" s="22"/>
      <c r="B140" s="160"/>
      <c r="C140" s="161" t="s">
        <v>177</v>
      </c>
      <c r="D140" s="161" t="s">
        <v>114</v>
      </c>
      <c r="E140" s="162" t="s">
        <v>178</v>
      </c>
      <c r="F140" s="163" t="s">
        <v>179</v>
      </c>
      <c r="G140" s="164" t="s">
        <v>117</v>
      </c>
      <c r="H140" s="165" t="n">
        <v>12.44</v>
      </c>
      <c r="I140" s="166"/>
      <c r="J140" s="167" t="n">
        <f aca="false">ROUND(I140*H140,2)</f>
        <v>0</v>
      </c>
      <c r="K140" s="168" t="s">
        <v>118</v>
      </c>
      <c r="L140" s="23"/>
      <c r="M140" s="169"/>
      <c r="N140" s="170" t="s">
        <v>40</v>
      </c>
      <c r="O140" s="60"/>
      <c r="P140" s="171" t="n">
        <f aca="false">O140*H140</f>
        <v>0</v>
      </c>
      <c r="Q140" s="171" t="n">
        <v>0</v>
      </c>
      <c r="R140" s="171" t="n">
        <f aca="false">Q140*H140</f>
        <v>0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150</v>
      </c>
      <c r="AT140" s="173" t="s">
        <v>114</v>
      </c>
      <c r="AU140" s="173" t="s">
        <v>120</v>
      </c>
      <c r="AY140" s="3" t="s">
        <v>111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120</v>
      </c>
      <c r="BK140" s="174" t="n">
        <f aca="false">ROUND(I140*H140,2)</f>
        <v>0</v>
      </c>
      <c r="BL140" s="3" t="s">
        <v>150</v>
      </c>
      <c r="BM140" s="173" t="s">
        <v>180</v>
      </c>
    </row>
    <row r="141" s="27" customFormat="true" ht="24.15" hidden="false" customHeight="true" outlineLevel="0" collapsed="false">
      <c r="A141" s="22"/>
      <c r="B141" s="160"/>
      <c r="C141" s="161" t="s">
        <v>7</v>
      </c>
      <c r="D141" s="161" t="s">
        <v>114</v>
      </c>
      <c r="E141" s="162" t="s">
        <v>181</v>
      </c>
      <c r="F141" s="163" t="s">
        <v>182</v>
      </c>
      <c r="G141" s="164" t="s">
        <v>117</v>
      </c>
      <c r="H141" s="165" t="n">
        <v>12.44</v>
      </c>
      <c r="I141" s="166"/>
      <c r="J141" s="167" t="n">
        <f aca="false">ROUND(I141*H141,2)</f>
        <v>0</v>
      </c>
      <c r="K141" s="168" t="s">
        <v>118</v>
      </c>
      <c r="L141" s="23"/>
      <c r="M141" s="169"/>
      <c r="N141" s="170" t="s">
        <v>40</v>
      </c>
      <c r="O141" s="60"/>
      <c r="P141" s="171" t="n">
        <f aca="false">O141*H141</f>
        <v>0</v>
      </c>
      <c r="Q141" s="171" t="n">
        <v>6E-005</v>
      </c>
      <c r="R141" s="171" t="n">
        <f aca="false">Q141*H141</f>
        <v>0.0007464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150</v>
      </c>
      <c r="AT141" s="173" t="s">
        <v>114</v>
      </c>
      <c r="AU141" s="173" t="s">
        <v>120</v>
      </c>
      <c r="AY141" s="3" t="s">
        <v>111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120</v>
      </c>
      <c r="BK141" s="174" t="n">
        <f aca="false">ROUND(I141*H141,2)</f>
        <v>0</v>
      </c>
      <c r="BL141" s="3" t="s">
        <v>150</v>
      </c>
      <c r="BM141" s="173" t="s">
        <v>183</v>
      </c>
    </row>
    <row r="142" s="27" customFormat="true" ht="24.15" hidden="false" customHeight="true" outlineLevel="0" collapsed="false">
      <c r="A142" s="22"/>
      <c r="B142" s="160"/>
      <c r="C142" s="161" t="s">
        <v>150</v>
      </c>
      <c r="D142" s="161" t="s">
        <v>114</v>
      </c>
      <c r="E142" s="162" t="s">
        <v>184</v>
      </c>
      <c r="F142" s="163" t="s">
        <v>185</v>
      </c>
      <c r="G142" s="164" t="s">
        <v>117</v>
      </c>
      <c r="H142" s="165" t="n">
        <v>12.44</v>
      </c>
      <c r="I142" s="166"/>
      <c r="J142" s="167" t="n">
        <f aca="false">ROUND(I142*H142,2)</f>
        <v>0</v>
      </c>
      <c r="K142" s="168" t="s">
        <v>118</v>
      </c>
      <c r="L142" s="23"/>
      <c r="M142" s="169"/>
      <c r="N142" s="170" t="s">
        <v>40</v>
      </c>
      <c r="O142" s="60"/>
      <c r="P142" s="171" t="n">
        <f aca="false">O142*H142</f>
        <v>0</v>
      </c>
      <c r="Q142" s="171" t="n">
        <v>0.00014</v>
      </c>
      <c r="R142" s="171" t="n">
        <f aca="false">Q142*H142</f>
        <v>0.0017416</v>
      </c>
      <c r="S142" s="171" t="n">
        <v>0</v>
      </c>
      <c r="T142" s="172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3" t="s">
        <v>150</v>
      </c>
      <c r="AT142" s="173" t="s">
        <v>114</v>
      </c>
      <c r="AU142" s="173" t="s">
        <v>120</v>
      </c>
      <c r="AY142" s="3" t="s">
        <v>111</v>
      </c>
      <c r="BE142" s="174" t="n">
        <f aca="false">IF(N142="základní",J142,0)</f>
        <v>0</v>
      </c>
      <c r="BF142" s="174" t="n">
        <f aca="false">IF(N142="snížená",J142,0)</f>
        <v>0</v>
      </c>
      <c r="BG142" s="174" t="n">
        <f aca="false">IF(N142="zákl. přenesená",J142,0)</f>
        <v>0</v>
      </c>
      <c r="BH142" s="174" t="n">
        <f aca="false">IF(N142="sníž. přenesená",J142,0)</f>
        <v>0</v>
      </c>
      <c r="BI142" s="174" t="n">
        <f aca="false">IF(N142="nulová",J142,0)</f>
        <v>0</v>
      </c>
      <c r="BJ142" s="3" t="s">
        <v>120</v>
      </c>
      <c r="BK142" s="174" t="n">
        <f aca="false">ROUND(I142*H142,2)</f>
        <v>0</v>
      </c>
      <c r="BL142" s="3" t="s">
        <v>150</v>
      </c>
      <c r="BM142" s="173" t="s">
        <v>186</v>
      </c>
    </row>
    <row r="143" s="27" customFormat="true" ht="24.15" hidden="false" customHeight="true" outlineLevel="0" collapsed="false">
      <c r="A143" s="22"/>
      <c r="B143" s="160"/>
      <c r="C143" s="161" t="s">
        <v>187</v>
      </c>
      <c r="D143" s="161" t="s">
        <v>114</v>
      </c>
      <c r="E143" s="162" t="s">
        <v>188</v>
      </c>
      <c r="F143" s="163" t="s">
        <v>189</v>
      </c>
      <c r="G143" s="164" t="s">
        <v>117</v>
      </c>
      <c r="H143" s="165" t="n">
        <v>12.44</v>
      </c>
      <c r="I143" s="166"/>
      <c r="J143" s="167" t="n">
        <f aca="false">ROUND(I143*H143,2)</f>
        <v>0</v>
      </c>
      <c r="K143" s="168" t="s">
        <v>118</v>
      </c>
      <c r="L143" s="23"/>
      <c r="M143" s="169"/>
      <c r="N143" s="170" t="s">
        <v>40</v>
      </c>
      <c r="O143" s="60"/>
      <c r="P143" s="171" t="n">
        <f aca="false">O143*H143</f>
        <v>0</v>
      </c>
      <c r="Q143" s="171" t="n">
        <v>0.00013</v>
      </c>
      <c r="R143" s="171" t="n">
        <f aca="false">Q143*H143</f>
        <v>0.0016172</v>
      </c>
      <c r="S143" s="171" t="n">
        <v>0</v>
      </c>
      <c r="T143" s="172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3" t="s">
        <v>150</v>
      </c>
      <c r="AT143" s="173" t="s">
        <v>114</v>
      </c>
      <c r="AU143" s="173" t="s">
        <v>120</v>
      </c>
      <c r="AY143" s="3" t="s">
        <v>111</v>
      </c>
      <c r="BE143" s="174" t="n">
        <f aca="false">IF(N143="základní",J143,0)</f>
        <v>0</v>
      </c>
      <c r="BF143" s="174" t="n">
        <f aca="false">IF(N143="snížená",J143,0)</f>
        <v>0</v>
      </c>
      <c r="BG143" s="174" t="n">
        <f aca="false">IF(N143="zákl. přenesená",J143,0)</f>
        <v>0</v>
      </c>
      <c r="BH143" s="174" t="n">
        <f aca="false">IF(N143="sníž. přenesená",J143,0)</f>
        <v>0</v>
      </c>
      <c r="BI143" s="174" t="n">
        <f aca="false">IF(N143="nulová",J143,0)</f>
        <v>0</v>
      </c>
      <c r="BJ143" s="3" t="s">
        <v>120</v>
      </c>
      <c r="BK143" s="174" t="n">
        <f aca="false">ROUND(I143*H143,2)</f>
        <v>0</v>
      </c>
      <c r="BL143" s="3" t="s">
        <v>150</v>
      </c>
      <c r="BM143" s="173" t="s">
        <v>190</v>
      </c>
    </row>
    <row r="144" s="27" customFormat="true" ht="24.15" hidden="false" customHeight="true" outlineLevel="0" collapsed="false">
      <c r="A144" s="22"/>
      <c r="B144" s="160"/>
      <c r="C144" s="161" t="s">
        <v>191</v>
      </c>
      <c r="D144" s="161" t="s">
        <v>114</v>
      </c>
      <c r="E144" s="162" t="s">
        <v>192</v>
      </c>
      <c r="F144" s="163" t="s">
        <v>193</v>
      </c>
      <c r="G144" s="164" t="s">
        <v>117</v>
      </c>
      <c r="H144" s="165" t="n">
        <v>12.44</v>
      </c>
      <c r="I144" s="166"/>
      <c r="J144" s="167" t="n">
        <f aca="false">ROUND(I144*H144,2)</f>
        <v>0</v>
      </c>
      <c r="K144" s="168" t="s">
        <v>118</v>
      </c>
      <c r="L144" s="23"/>
      <c r="M144" s="169"/>
      <c r="N144" s="170" t="s">
        <v>40</v>
      </c>
      <c r="O144" s="60"/>
      <c r="P144" s="171" t="n">
        <f aca="false">O144*H144</f>
        <v>0</v>
      </c>
      <c r="Q144" s="171" t="n">
        <v>0.00013</v>
      </c>
      <c r="R144" s="171" t="n">
        <f aca="false">Q144*H144</f>
        <v>0.0016172</v>
      </c>
      <c r="S144" s="171" t="n">
        <v>0</v>
      </c>
      <c r="T144" s="172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3" t="s">
        <v>150</v>
      </c>
      <c r="AT144" s="173" t="s">
        <v>114</v>
      </c>
      <c r="AU144" s="173" t="s">
        <v>120</v>
      </c>
      <c r="AY144" s="3" t="s">
        <v>111</v>
      </c>
      <c r="BE144" s="174" t="n">
        <f aca="false">IF(N144="základní",J144,0)</f>
        <v>0</v>
      </c>
      <c r="BF144" s="174" t="n">
        <f aca="false">IF(N144="snížená",J144,0)</f>
        <v>0</v>
      </c>
      <c r="BG144" s="174" t="n">
        <f aca="false">IF(N144="zákl. přenesená",J144,0)</f>
        <v>0</v>
      </c>
      <c r="BH144" s="174" t="n">
        <f aca="false">IF(N144="sníž. přenesená",J144,0)</f>
        <v>0</v>
      </c>
      <c r="BI144" s="174" t="n">
        <f aca="false">IF(N144="nulová",J144,0)</f>
        <v>0</v>
      </c>
      <c r="BJ144" s="3" t="s">
        <v>120</v>
      </c>
      <c r="BK144" s="174" t="n">
        <f aca="false">ROUND(I144*H144,2)</f>
        <v>0</v>
      </c>
      <c r="BL144" s="3" t="s">
        <v>150</v>
      </c>
      <c r="BM144" s="173" t="s">
        <v>194</v>
      </c>
    </row>
    <row r="145" s="146" customFormat="true" ht="25.9" hidden="false" customHeight="true" outlineLevel="0" collapsed="false">
      <c r="B145" s="147"/>
      <c r="D145" s="148" t="s">
        <v>73</v>
      </c>
      <c r="E145" s="149" t="s">
        <v>195</v>
      </c>
      <c r="F145" s="149" t="s">
        <v>196</v>
      </c>
      <c r="I145" s="150"/>
      <c r="J145" s="151" t="n">
        <f aca="false">BK145</f>
        <v>0</v>
      </c>
      <c r="L145" s="147"/>
      <c r="M145" s="152"/>
      <c r="N145" s="153"/>
      <c r="O145" s="153"/>
      <c r="P145" s="154" t="n">
        <f aca="false">P146+P148+P150</f>
        <v>0</v>
      </c>
      <c r="Q145" s="153"/>
      <c r="R145" s="154" t="n">
        <f aca="false">R146+R148+R150</f>
        <v>0</v>
      </c>
      <c r="S145" s="153"/>
      <c r="T145" s="155" t="n">
        <f aca="false">T146+T148+T150</f>
        <v>0</v>
      </c>
      <c r="AR145" s="148" t="s">
        <v>134</v>
      </c>
      <c r="AT145" s="156" t="s">
        <v>73</v>
      </c>
      <c r="AU145" s="156" t="s">
        <v>74</v>
      </c>
      <c r="AY145" s="148" t="s">
        <v>111</v>
      </c>
      <c r="BK145" s="157" t="n">
        <f aca="false">BK146+BK148+BK150</f>
        <v>0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197</v>
      </c>
      <c r="F146" s="158" t="s">
        <v>198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P147</f>
        <v>0</v>
      </c>
      <c r="Q146" s="153"/>
      <c r="R146" s="154" t="n">
        <f aca="false">R147</f>
        <v>0</v>
      </c>
      <c r="S146" s="153"/>
      <c r="T146" s="155" t="n">
        <f aca="false">T147</f>
        <v>0</v>
      </c>
      <c r="AR146" s="148" t="s">
        <v>134</v>
      </c>
      <c r="AT146" s="156" t="s">
        <v>73</v>
      </c>
      <c r="AU146" s="156" t="s">
        <v>79</v>
      </c>
      <c r="AY146" s="148" t="s">
        <v>111</v>
      </c>
      <c r="BK146" s="157" t="n">
        <f aca="false">BK147</f>
        <v>0</v>
      </c>
    </row>
    <row r="147" s="27" customFormat="true" ht="16.5" hidden="false" customHeight="true" outlineLevel="0" collapsed="false">
      <c r="A147" s="22"/>
      <c r="B147" s="160"/>
      <c r="C147" s="161" t="s">
        <v>199</v>
      </c>
      <c r="D147" s="161" t="s">
        <v>114</v>
      </c>
      <c r="E147" s="162" t="s">
        <v>200</v>
      </c>
      <c r="F147" s="163" t="s">
        <v>201</v>
      </c>
      <c r="G147" s="164" t="s">
        <v>140</v>
      </c>
      <c r="H147" s="165" t="n">
        <v>1</v>
      </c>
      <c r="I147" s="166"/>
      <c r="J147" s="167" t="n">
        <f aca="false">ROUND(I147*H147,2)</f>
        <v>0</v>
      </c>
      <c r="K147" s="168" t="s">
        <v>118</v>
      </c>
      <c r="L147" s="23"/>
      <c r="M147" s="169"/>
      <c r="N147" s="170" t="s">
        <v>40</v>
      </c>
      <c r="O147" s="60"/>
      <c r="P147" s="171" t="n">
        <f aca="false">O147*H147</f>
        <v>0</v>
      </c>
      <c r="Q147" s="171" t="n">
        <v>0</v>
      </c>
      <c r="R147" s="171" t="n">
        <f aca="false">Q147*H147</f>
        <v>0</v>
      </c>
      <c r="S147" s="171" t="n">
        <v>0</v>
      </c>
      <c r="T147" s="172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3" t="s">
        <v>202</v>
      </c>
      <c r="AT147" s="173" t="s">
        <v>114</v>
      </c>
      <c r="AU147" s="173" t="s">
        <v>120</v>
      </c>
      <c r="AY147" s="3" t="s">
        <v>111</v>
      </c>
      <c r="BE147" s="174" t="n">
        <f aca="false">IF(N147="základní",J147,0)</f>
        <v>0</v>
      </c>
      <c r="BF147" s="174" t="n">
        <f aca="false">IF(N147="snížená",J147,0)</f>
        <v>0</v>
      </c>
      <c r="BG147" s="174" t="n">
        <f aca="false">IF(N147="zákl. přenesená",J147,0)</f>
        <v>0</v>
      </c>
      <c r="BH147" s="174" t="n">
        <f aca="false">IF(N147="sníž. přenesená",J147,0)</f>
        <v>0</v>
      </c>
      <c r="BI147" s="174" t="n">
        <f aca="false">IF(N147="nulová",J147,0)</f>
        <v>0</v>
      </c>
      <c r="BJ147" s="3" t="s">
        <v>120</v>
      </c>
      <c r="BK147" s="174" t="n">
        <f aca="false">ROUND(I147*H147,2)</f>
        <v>0</v>
      </c>
      <c r="BL147" s="3" t="s">
        <v>202</v>
      </c>
      <c r="BM147" s="173" t="s">
        <v>203</v>
      </c>
    </row>
    <row r="148" s="146" customFormat="true" ht="22.8" hidden="false" customHeight="true" outlineLevel="0" collapsed="false">
      <c r="B148" s="147"/>
      <c r="D148" s="148" t="s">
        <v>73</v>
      </c>
      <c r="E148" s="158" t="s">
        <v>204</v>
      </c>
      <c r="F148" s="158" t="s">
        <v>205</v>
      </c>
      <c r="I148" s="150"/>
      <c r="J148" s="159" t="n">
        <f aca="false">BK148</f>
        <v>0</v>
      </c>
      <c r="L148" s="147"/>
      <c r="M148" s="152"/>
      <c r="N148" s="153"/>
      <c r="O148" s="153"/>
      <c r="P148" s="154" t="n">
        <f aca="false">P149</f>
        <v>0</v>
      </c>
      <c r="Q148" s="153"/>
      <c r="R148" s="154" t="n">
        <f aca="false">R149</f>
        <v>0</v>
      </c>
      <c r="S148" s="153"/>
      <c r="T148" s="155" t="n">
        <f aca="false">T149</f>
        <v>0</v>
      </c>
      <c r="AR148" s="148" t="s">
        <v>134</v>
      </c>
      <c r="AT148" s="156" t="s">
        <v>73</v>
      </c>
      <c r="AU148" s="156" t="s">
        <v>79</v>
      </c>
      <c r="AY148" s="148" t="s">
        <v>111</v>
      </c>
      <c r="BK148" s="157" t="n">
        <f aca="false">BK149</f>
        <v>0</v>
      </c>
    </row>
    <row r="149" s="27" customFormat="true" ht="16.5" hidden="false" customHeight="true" outlineLevel="0" collapsed="false">
      <c r="A149" s="22"/>
      <c r="B149" s="160"/>
      <c r="C149" s="161" t="s">
        <v>206</v>
      </c>
      <c r="D149" s="161" t="s">
        <v>114</v>
      </c>
      <c r="E149" s="162" t="s">
        <v>207</v>
      </c>
      <c r="F149" s="163" t="s">
        <v>208</v>
      </c>
      <c r="G149" s="164" t="s">
        <v>140</v>
      </c>
      <c r="H149" s="165" t="n">
        <v>1</v>
      </c>
      <c r="I149" s="166"/>
      <c r="J149" s="167" t="n">
        <f aca="false">ROUND(I149*H149,2)</f>
        <v>0</v>
      </c>
      <c r="K149" s="168" t="s">
        <v>118</v>
      </c>
      <c r="L149" s="23"/>
      <c r="M149" s="169"/>
      <c r="N149" s="170" t="s">
        <v>40</v>
      </c>
      <c r="O149" s="60"/>
      <c r="P149" s="171" t="n">
        <f aca="false">O149*H149</f>
        <v>0</v>
      </c>
      <c r="Q149" s="171" t="n">
        <v>0</v>
      </c>
      <c r="R149" s="171" t="n">
        <f aca="false">Q149*H149</f>
        <v>0</v>
      </c>
      <c r="S149" s="171" t="n">
        <v>0</v>
      </c>
      <c r="T149" s="172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3" t="s">
        <v>202</v>
      </c>
      <c r="AT149" s="173" t="s">
        <v>114</v>
      </c>
      <c r="AU149" s="173" t="s">
        <v>120</v>
      </c>
      <c r="AY149" s="3" t="s">
        <v>111</v>
      </c>
      <c r="BE149" s="174" t="n">
        <f aca="false">IF(N149="základní",J149,0)</f>
        <v>0</v>
      </c>
      <c r="BF149" s="174" t="n">
        <f aca="false">IF(N149="snížená",J149,0)</f>
        <v>0</v>
      </c>
      <c r="BG149" s="174" t="n">
        <f aca="false">IF(N149="zákl. přenesená",J149,0)</f>
        <v>0</v>
      </c>
      <c r="BH149" s="174" t="n">
        <f aca="false">IF(N149="sníž. přenesená",J149,0)</f>
        <v>0</v>
      </c>
      <c r="BI149" s="174" t="n">
        <f aca="false">IF(N149="nulová",J149,0)</f>
        <v>0</v>
      </c>
      <c r="BJ149" s="3" t="s">
        <v>120</v>
      </c>
      <c r="BK149" s="174" t="n">
        <f aca="false">ROUND(I149*H149,2)</f>
        <v>0</v>
      </c>
      <c r="BL149" s="3" t="s">
        <v>202</v>
      </c>
      <c r="BM149" s="173" t="s">
        <v>209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210</v>
      </c>
      <c r="F150" s="158" t="s">
        <v>211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P151</f>
        <v>0</v>
      </c>
      <c r="Q150" s="153"/>
      <c r="R150" s="154" t="n">
        <f aca="false">R151</f>
        <v>0</v>
      </c>
      <c r="S150" s="153"/>
      <c r="T150" s="155" t="n">
        <f aca="false">T151</f>
        <v>0</v>
      </c>
      <c r="AR150" s="148" t="s">
        <v>134</v>
      </c>
      <c r="AT150" s="156" t="s">
        <v>73</v>
      </c>
      <c r="AU150" s="156" t="s">
        <v>79</v>
      </c>
      <c r="AY150" s="148" t="s">
        <v>111</v>
      </c>
      <c r="BK150" s="157" t="n">
        <f aca="false">BK151</f>
        <v>0</v>
      </c>
    </row>
    <row r="151" s="27" customFormat="true" ht="16.5" hidden="false" customHeight="true" outlineLevel="0" collapsed="false">
      <c r="A151" s="22"/>
      <c r="B151" s="160"/>
      <c r="C151" s="161" t="s">
        <v>6</v>
      </c>
      <c r="D151" s="161" t="s">
        <v>114</v>
      </c>
      <c r="E151" s="162" t="s">
        <v>212</v>
      </c>
      <c r="F151" s="163" t="s">
        <v>213</v>
      </c>
      <c r="G151" s="164" t="s">
        <v>140</v>
      </c>
      <c r="H151" s="165" t="n">
        <v>1</v>
      </c>
      <c r="I151" s="166"/>
      <c r="J151" s="167" t="n">
        <f aca="false">ROUND(I151*H151,2)</f>
        <v>0</v>
      </c>
      <c r="K151" s="168" t="s">
        <v>118</v>
      </c>
      <c r="L151" s="23"/>
      <c r="M151" s="185"/>
      <c r="N151" s="186" t="s">
        <v>40</v>
      </c>
      <c r="O151" s="187"/>
      <c r="P151" s="188" t="n">
        <f aca="false">O151*H151</f>
        <v>0</v>
      </c>
      <c r="Q151" s="188" t="n">
        <v>0</v>
      </c>
      <c r="R151" s="188" t="n">
        <f aca="false">Q151*H151</f>
        <v>0</v>
      </c>
      <c r="S151" s="188" t="n">
        <v>0</v>
      </c>
      <c r="T151" s="189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3" t="s">
        <v>202</v>
      </c>
      <c r="AT151" s="173" t="s">
        <v>114</v>
      </c>
      <c r="AU151" s="173" t="s">
        <v>120</v>
      </c>
      <c r="AY151" s="3" t="s">
        <v>111</v>
      </c>
      <c r="BE151" s="174" t="n">
        <f aca="false">IF(N151="základní",J151,0)</f>
        <v>0</v>
      </c>
      <c r="BF151" s="174" t="n">
        <f aca="false">IF(N151="snížená",J151,0)</f>
        <v>0</v>
      </c>
      <c r="BG151" s="174" t="n">
        <f aca="false">IF(N151="zákl. přenesená",J151,0)</f>
        <v>0</v>
      </c>
      <c r="BH151" s="174" t="n">
        <f aca="false">IF(N151="sníž. přenesená",J151,0)</f>
        <v>0</v>
      </c>
      <c r="BI151" s="174" t="n">
        <f aca="false">IF(N151="nulová",J151,0)</f>
        <v>0</v>
      </c>
      <c r="BJ151" s="3" t="s">
        <v>120</v>
      </c>
      <c r="BK151" s="174" t="n">
        <f aca="false">ROUND(I151*H151,2)</f>
        <v>0</v>
      </c>
      <c r="BL151" s="3" t="s">
        <v>202</v>
      </c>
      <c r="BM151" s="173" t="s">
        <v>214</v>
      </c>
    </row>
    <row r="152" s="27" customFormat="true" ht="6.95" hidden="false" customHeight="true" outlineLevel="0" collapsed="false">
      <c r="A152" s="22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23"/>
      <c r="M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</row>
  </sheetData>
  <autoFilter ref="C120:K151"/>
  <mergeCells count="6">
    <mergeCell ref="L2:V2"/>
    <mergeCell ref="E7:H7"/>
    <mergeCell ref="E16:H16"/>
    <mergeCell ref="E25:H25"/>
    <mergeCell ref="E85:H85"/>
    <mergeCell ref="E113:H113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2023-01-28T17:28:38Z</dcterms:created>
  <dc:creator>Eva-TOSH\Eva</dc:creator>
  <dc:description/>
  <dc:language>cs-CZ</dc:language>
  <cp:lastModifiedBy/>
  <dcterms:modified xsi:type="dcterms:W3CDTF">2023-01-28T18:31:39Z</dcterms:modified>
  <cp:revision>1</cp:revision>
  <dc:subject/>
  <dc:title/>
</cp:coreProperties>
</file>